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leen Fenlon\Documents\"/>
    </mc:Choice>
  </mc:AlternateContent>
  <xr:revisionPtr revIDLastSave="0" documentId="8_{0EA17D78-89CF-4453-A826-095010A65E7A}" xr6:coauthVersionLast="41" xr6:coauthVersionMax="41" xr10:uidLastSave="{00000000-0000-0000-0000-000000000000}"/>
  <bookViews>
    <workbookView xWindow="-110" yWindow="-110" windowWidth="19420" windowHeight="10420" xr2:uid="{7AF8C8ED-E6C3-4862-9441-4C448D3A0CD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6" i="1" l="1"/>
  <c r="U46" i="1" s="1"/>
  <c r="X46" i="1" s="1"/>
  <c r="K46" i="1"/>
  <c r="Q45" i="1"/>
  <c r="U45" i="1" s="1"/>
  <c r="X45" i="1" s="1"/>
  <c r="K45" i="1"/>
  <c r="W44" i="1"/>
  <c r="W48" i="1" s="1"/>
  <c r="O44" i="1"/>
  <c r="O48" i="1" s="1"/>
  <c r="M44" i="1"/>
  <c r="M48" i="1" s="1"/>
  <c r="M50" i="1" s="1"/>
  <c r="I44" i="1"/>
  <c r="I48" i="1" s="1"/>
  <c r="G44" i="1"/>
  <c r="G48" i="1" s="1"/>
  <c r="E44" i="1"/>
  <c r="E48" i="1" s="1"/>
  <c r="E50" i="1" s="1"/>
  <c r="C44" i="1"/>
  <c r="C48" i="1" s="1"/>
  <c r="Q43" i="1"/>
  <c r="U43" i="1" s="1"/>
  <c r="X43" i="1" s="1"/>
  <c r="K43" i="1"/>
  <c r="Q42" i="1"/>
  <c r="Q44" i="1" s="1"/>
  <c r="Q48" i="1" s="1"/>
  <c r="K42" i="1"/>
  <c r="K44" i="1" s="1"/>
  <c r="K48" i="1" s="1"/>
  <c r="W40" i="1"/>
  <c r="W50" i="1" s="1"/>
  <c r="O40" i="1"/>
  <c r="M40" i="1"/>
  <c r="G40" i="1"/>
  <c r="G50" i="1" s="1"/>
  <c r="E40" i="1"/>
  <c r="U38" i="1"/>
  <c r="X38" i="1" s="1"/>
  <c r="Q38" i="1"/>
  <c r="K38" i="1"/>
  <c r="U37" i="1"/>
  <c r="X37" i="1" s="1"/>
  <c r="Q37" i="1"/>
  <c r="K37" i="1"/>
  <c r="U36" i="1"/>
  <c r="X36" i="1" s="1"/>
  <c r="S36" i="1"/>
  <c r="S40" i="1" s="1"/>
  <c r="Q36" i="1"/>
  <c r="K36" i="1"/>
  <c r="Q35" i="1"/>
  <c r="K35" i="1"/>
  <c r="U35" i="1" s="1"/>
  <c r="X35" i="1" s="1"/>
  <c r="Q34" i="1"/>
  <c r="K34" i="1"/>
  <c r="U34" i="1" s="1"/>
  <c r="X34" i="1" s="1"/>
  <c r="Q33" i="1"/>
  <c r="K33" i="1"/>
  <c r="U33" i="1" s="1"/>
  <c r="X33" i="1" s="1"/>
  <c r="Q32" i="1"/>
  <c r="K32" i="1"/>
  <c r="U32" i="1" s="1"/>
  <c r="X32" i="1" s="1"/>
  <c r="Q31" i="1"/>
  <c r="C31" i="1"/>
  <c r="C40" i="1" s="1"/>
  <c r="C50" i="1" s="1"/>
  <c r="Q30" i="1"/>
  <c r="U30" i="1" s="1"/>
  <c r="X30" i="1" s="1"/>
  <c r="K30" i="1"/>
  <c r="Q29" i="1"/>
  <c r="U29" i="1" s="1"/>
  <c r="X29" i="1" s="1"/>
  <c r="K29" i="1"/>
  <c r="Q28" i="1"/>
  <c r="Q40" i="1" s="1"/>
  <c r="Q50" i="1" s="1"/>
  <c r="K28" i="1"/>
  <c r="W25" i="1"/>
  <c r="O25" i="1"/>
  <c r="M25" i="1"/>
  <c r="G25" i="1"/>
  <c r="E25" i="1"/>
  <c r="E52" i="1" s="1"/>
  <c r="C25" i="1"/>
  <c r="C52" i="1" s="1"/>
  <c r="Q23" i="1"/>
  <c r="U23" i="1" s="1"/>
  <c r="X23" i="1" s="1"/>
  <c r="K23" i="1"/>
  <c r="Q22" i="1"/>
  <c r="U22" i="1" s="1"/>
  <c r="X22" i="1" s="1"/>
  <c r="K22" i="1"/>
  <c r="Q21" i="1"/>
  <c r="U21" i="1" s="1"/>
  <c r="X21" i="1" s="1"/>
  <c r="K21" i="1"/>
  <c r="Q20" i="1"/>
  <c r="U20" i="1" s="1"/>
  <c r="X20" i="1" s="1"/>
  <c r="K20" i="1"/>
  <c r="S19" i="1"/>
  <c r="U19" i="1" s="1"/>
  <c r="X19" i="1" s="1"/>
  <c r="Q19" i="1"/>
  <c r="K19" i="1"/>
  <c r="U18" i="1"/>
  <c r="X18" i="1" s="1"/>
  <c r="Q18" i="1"/>
  <c r="K18" i="1"/>
  <c r="U17" i="1"/>
  <c r="X17" i="1" s="1"/>
  <c r="S17" i="1"/>
  <c r="S25" i="1" s="1"/>
  <c r="Q17" i="1"/>
  <c r="K17" i="1"/>
  <c r="Q16" i="1"/>
  <c r="K16" i="1"/>
  <c r="U16" i="1" s="1"/>
  <c r="X16" i="1" s="1"/>
  <c r="Q15" i="1"/>
  <c r="K15" i="1"/>
  <c r="U15" i="1" s="1"/>
  <c r="X15" i="1" s="1"/>
  <c r="Q14" i="1"/>
  <c r="I14" i="1"/>
  <c r="K14" i="1" s="1"/>
  <c r="U14" i="1" s="1"/>
  <c r="X14" i="1" s="1"/>
  <c r="Q13" i="1"/>
  <c r="K13" i="1"/>
  <c r="U13" i="1" s="1"/>
  <c r="X13" i="1" s="1"/>
  <c r="Q12" i="1"/>
  <c r="K12" i="1"/>
  <c r="U12" i="1" s="1"/>
  <c r="X12" i="1" s="1"/>
  <c r="Q11" i="1"/>
  <c r="K11" i="1"/>
  <c r="U11" i="1" s="1"/>
  <c r="X11" i="1" s="1"/>
  <c r="Q10" i="1"/>
  <c r="K10" i="1"/>
  <c r="U10" i="1" s="1"/>
  <c r="X10" i="1" s="1"/>
  <c r="Q9" i="1"/>
  <c r="Q25" i="1" s="1"/>
  <c r="Q52" i="1" s="1"/>
  <c r="K9" i="1"/>
  <c r="W7" i="1"/>
  <c r="U7" i="1"/>
  <c r="A3" i="1"/>
  <c r="K25" i="1" l="1"/>
  <c r="G52" i="1"/>
  <c r="S42" i="1"/>
  <c r="M52" i="1"/>
  <c r="O50" i="1"/>
  <c r="O52" i="1" s="1"/>
  <c r="U28" i="1"/>
  <c r="U9" i="1"/>
  <c r="I25" i="1"/>
  <c r="I31" i="1"/>
  <c r="X9" i="1" l="1"/>
  <c r="X25" i="1" s="1"/>
  <c r="U25" i="1"/>
  <c r="X28" i="1"/>
  <c r="S44" i="1"/>
  <c r="S48" i="1" s="1"/>
  <c r="S50" i="1" s="1"/>
  <c r="S52" i="1" s="1"/>
  <c r="U42" i="1"/>
  <c r="I40" i="1"/>
  <c r="I50" i="1" s="1"/>
  <c r="I52" i="1" s="1"/>
  <c r="K31" i="1"/>
  <c r="U44" i="1" l="1"/>
  <c r="U48" i="1" s="1"/>
  <c r="X42" i="1"/>
  <c r="X44" i="1" s="1"/>
  <c r="X48" i="1" s="1"/>
  <c r="U31" i="1"/>
  <c r="K40" i="1"/>
  <c r="K50" i="1" s="1"/>
  <c r="K52" i="1" s="1"/>
  <c r="X31" i="1" l="1"/>
  <c r="X40" i="1" s="1"/>
  <c r="X50" i="1" s="1"/>
  <c r="X52" i="1" s="1"/>
  <c r="U40" i="1"/>
  <c r="U50" i="1" s="1"/>
  <c r="U52" i="1" s="1"/>
</calcChain>
</file>

<file path=xl/sharedStrings.xml><?xml version="1.0" encoding="utf-8"?>
<sst xmlns="http://schemas.openxmlformats.org/spreadsheetml/2006/main" count="56" uniqueCount="51">
  <si>
    <t>University of the Incarnate Word</t>
  </si>
  <si>
    <t>Consolidated Statement of Financial Position (UNAUDITED)</t>
  </si>
  <si>
    <t>(Dollars in Thousands)</t>
  </si>
  <si>
    <t>Eliminate</t>
  </si>
  <si>
    <t>UIW/TIGMER/ IWEF</t>
  </si>
  <si>
    <t>UIW Int'l/ULC</t>
  </si>
  <si>
    <t>Consolidated</t>
  </si>
  <si>
    <t>UIW</t>
  </si>
  <si>
    <t>TIGMER</t>
  </si>
  <si>
    <t>IWEF</t>
  </si>
  <si>
    <t>Intercompany</t>
  </si>
  <si>
    <t>Total</t>
  </si>
  <si>
    <t>ULC</t>
  </si>
  <si>
    <t>UIW Int'l</t>
  </si>
  <si>
    <t>Change</t>
  </si>
  <si>
    <t>Cash and cash equivalents</t>
  </si>
  <si>
    <t>Restricted cash</t>
  </si>
  <si>
    <t>Student accounts and other receivables</t>
  </si>
  <si>
    <t>Contributions receivable, net</t>
  </si>
  <si>
    <t>Student loans, net</t>
  </si>
  <si>
    <t>Due from affiliates</t>
  </si>
  <si>
    <t>Accrued interest receivable</t>
  </si>
  <si>
    <t>Prepaid expenses</t>
  </si>
  <si>
    <t>Notes receivable</t>
  </si>
  <si>
    <t>Goodwill</t>
  </si>
  <si>
    <t xml:space="preserve"> </t>
  </si>
  <si>
    <t>Investment in subsidary</t>
  </si>
  <si>
    <t>Investments</t>
  </si>
  <si>
    <t>Restricted investments</t>
  </si>
  <si>
    <t>Real estate and mineral rights</t>
  </si>
  <si>
    <t>Property, plant, and equipment, net</t>
  </si>
  <si>
    <t>Total Assets</t>
  </si>
  <si>
    <t>Accounts payable</t>
  </si>
  <si>
    <t>Accrued salaries and benefits</t>
  </si>
  <si>
    <t>Other accrued liabilities</t>
  </si>
  <si>
    <t>Due to affiliates</t>
  </si>
  <si>
    <t>Deferred revenues</t>
  </si>
  <si>
    <t>Amounts held on behalf of others</t>
  </si>
  <si>
    <t>Annuities payable</t>
  </si>
  <si>
    <t>Capital lease payable</t>
  </si>
  <si>
    <t>Notes payable</t>
  </si>
  <si>
    <t>Bonds payable</t>
  </si>
  <si>
    <t>Refundable to federal government</t>
  </si>
  <si>
    <t>Total Liabilities</t>
  </si>
  <si>
    <t>Unrestricted net assets - undesignated</t>
  </si>
  <si>
    <t>Unrestricted net assets - designated</t>
  </si>
  <si>
    <t xml:space="preserve">  Total unrestricted net assets</t>
  </si>
  <si>
    <t>Temporarily restricted net assets</t>
  </si>
  <si>
    <t>Permanently restricted net assets</t>
  </si>
  <si>
    <t>Total Net Assets</t>
  </si>
  <si>
    <t>Total Liabilities and 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</si>
</sst>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&quot;$&quot;* #,##0_);_(&quot;$&quot;* \(#,##0\);_(&quot;$&quot;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u val="singleAccounting"/>
      <sz val="12"/>
      <name val="Times New Roman"/>
      <family val="1"/>
    </font>
    <font>
      <u val="singleAccounting"/>
      <sz val="12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43" fontId="4" fillId="0" borderId="0" xfId="1" applyFont="1"/>
    <xf numFmtId="0" fontId="4" fillId="0" borderId="0" xfId="0" applyFont="1"/>
    <xf numFmtId="14" fontId="2" fillId="0" borderId="0" xfId="0" quotePrefix="1" applyNumberFormat="1" applyFont="1" applyAlignment="1">
      <alignment horizontal="center"/>
    </xf>
    <xf numFmtId="14" fontId="2" fillId="0" borderId="0" xfId="0" quotePrefix="1" applyNumberFormat="1" applyFont="1" applyAlignment="1">
      <alignment horizontal="left"/>
    </xf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4" fillId="0" borderId="0" xfId="0" applyNumberFormat="1" applyFont="1"/>
    <xf numFmtId="165" fontId="4" fillId="0" borderId="0" xfId="2" applyNumberFormat="1" applyFont="1"/>
    <xf numFmtId="166" fontId="4" fillId="0" borderId="0" xfId="0" applyNumberFormat="1" applyFont="1"/>
    <xf numFmtId="165" fontId="3" fillId="0" borderId="0" xfId="2" applyNumberFormat="1" applyFont="1"/>
    <xf numFmtId="166" fontId="4" fillId="0" borderId="0" xfId="1" applyNumberFormat="1" applyFont="1"/>
    <xf numFmtId="166" fontId="3" fillId="0" borderId="0" xfId="1" applyNumberFormat="1" applyFont="1"/>
    <xf numFmtId="166" fontId="4" fillId="0" borderId="1" xfId="0" applyNumberFormat="1" applyFont="1" applyBorder="1"/>
    <xf numFmtId="49" fontId="2" fillId="0" borderId="0" xfId="0" applyNumberFormat="1" applyFont="1"/>
    <xf numFmtId="165" fontId="2" fillId="0" borderId="2" xfId="2" applyNumberFormat="1" applyFont="1" applyBorder="1"/>
    <xf numFmtId="166" fontId="2" fillId="0" borderId="0" xfId="0" applyNumberFormat="1" applyFont="1"/>
    <xf numFmtId="165" fontId="7" fillId="0" borderId="2" xfId="2" applyNumberFormat="1" applyFont="1" applyBorder="1"/>
    <xf numFmtId="166" fontId="4" fillId="0" borderId="1" xfId="1" applyNumberFormat="1" applyFont="1" applyBorder="1"/>
    <xf numFmtId="0" fontId="3" fillId="0" borderId="1" xfId="0" applyFont="1" applyBorder="1"/>
    <xf numFmtId="166" fontId="3" fillId="0" borderId="1" xfId="1" applyNumberFormat="1" applyFont="1" applyBorder="1"/>
    <xf numFmtId="166" fontId="4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5" fontId="2" fillId="0" borderId="2" xfId="2" applyNumberFormat="1" applyFont="1" applyBorder="1" applyAlignment="1">
      <alignment horizontal="right"/>
    </xf>
    <xf numFmtId="165" fontId="7" fillId="0" borderId="2" xfId="2" applyNumberFormat="1" applyFont="1" applyBorder="1" applyAlignment="1">
      <alignment horizontal="right"/>
    </xf>
    <xf numFmtId="43" fontId="4" fillId="0" borderId="0" xfId="1" applyFont="1" applyAlignment="1">
      <alignment horizontal="right"/>
    </xf>
    <xf numFmtId="43" fontId="3" fillId="0" borderId="0" xfId="1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IW%20Consolidated%2011-30-2018%20BOT%20New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Financial Position"/>
      <sheetName val="Stmt of Activities"/>
      <sheetName val="Cashflow"/>
      <sheetName val="Variables"/>
      <sheetName val="SFP DATA ENTRY"/>
      <sheetName val="SOA DATA ENTRY"/>
      <sheetName val="CF DATA ENTRY"/>
    </sheetNames>
    <sheetDataSet>
      <sheetData sheetId="0"/>
      <sheetData sheetId="1"/>
      <sheetData sheetId="2"/>
      <sheetData sheetId="3">
        <row r="2">
          <cell r="B2">
            <v>43434</v>
          </cell>
        </row>
        <row r="4">
          <cell r="B4">
            <v>43069</v>
          </cell>
        </row>
        <row r="8">
          <cell r="B8" t="str">
            <v xml:space="preserve">As of 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55B72-B5CA-45ED-AF27-1A1D8D5F1AEF}">
  <dimension ref="A1:BM52"/>
  <sheetViews>
    <sheetView tabSelected="1" workbookViewId="0">
      <selection activeCell="Q10" sqref="Q10"/>
    </sheetView>
  </sheetViews>
  <sheetFormatPr defaultColWidth="9.1796875" defaultRowHeight="15.5" x14ac:dyDescent="0.35"/>
  <cols>
    <col min="1" max="1" width="34.81640625" style="4" customWidth="1"/>
    <col min="2" max="2" width="1.54296875" style="4" customWidth="1"/>
    <col min="3" max="3" width="16.1796875" style="3" hidden="1" customWidth="1"/>
    <col min="4" max="4" width="1.54296875" style="4" hidden="1" customWidth="1"/>
    <col min="5" max="5" width="16.1796875" style="3" hidden="1" customWidth="1"/>
    <col min="6" max="6" width="1.54296875" style="4" hidden="1" customWidth="1"/>
    <col min="7" max="7" width="16.1796875" style="3" hidden="1" customWidth="1"/>
    <col min="8" max="8" width="1.54296875" style="4" hidden="1" customWidth="1"/>
    <col min="9" max="9" width="16.1796875" style="3" hidden="1" customWidth="1"/>
    <col min="10" max="10" width="1.54296875" style="4" customWidth="1"/>
    <col min="11" max="11" width="16.1796875" style="3" bestFit="1" customWidth="1"/>
    <col min="12" max="12" width="1.54296875" style="4" customWidth="1"/>
    <col min="13" max="13" width="16.1796875" style="3" hidden="1" customWidth="1"/>
    <col min="14" max="14" width="1.54296875" style="4" hidden="1" customWidth="1"/>
    <col min="15" max="15" width="16.1796875" style="3" hidden="1" customWidth="1"/>
    <col min="16" max="16" width="1.54296875" style="4" hidden="1" customWidth="1"/>
    <col min="17" max="17" width="16.1796875" style="4" customWidth="1"/>
    <col min="18" max="18" width="1.54296875" style="4" customWidth="1"/>
    <col min="19" max="19" width="16.1796875" style="3" customWidth="1"/>
    <col min="20" max="20" width="1.54296875" style="4" customWidth="1"/>
    <col min="21" max="21" width="16.1796875" style="3" customWidth="1"/>
    <col min="22" max="22" width="1.54296875" style="4" customWidth="1"/>
    <col min="23" max="23" width="16.1796875" style="3" customWidth="1"/>
    <col min="24" max="24" width="16.1796875" style="2" customWidth="1"/>
    <col min="25" max="25" width="9.1796875" style="3"/>
    <col min="26" max="26" width="18.1796875" style="3" customWidth="1"/>
    <col min="27" max="27" width="12.7265625" style="3" bestFit="1" customWidth="1"/>
    <col min="28" max="65" width="9.1796875" style="3"/>
    <col min="66" max="16384" width="9.1796875" style="4"/>
  </cols>
  <sheetData>
    <row r="1" spans="1:26" ht="24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x14ac:dyDescent="0.35">
      <c r="A3" s="5" t="str">
        <f>[1]Variables!B8&amp;TEXT([1]Variables!B2, "mmmm d, yyyy")</f>
        <v>As of November 30, 2018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6" x14ac:dyDescent="0.3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6" x14ac:dyDescent="0.35">
      <c r="A5" s="6"/>
      <c r="B5" s="6"/>
      <c r="D5" s="6"/>
      <c r="F5" s="6"/>
      <c r="H5" s="6"/>
      <c r="J5" s="6"/>
      <c r="L5" s="6"/>
      <c r="N5" s="6"/>
      <c r="P5" s="6"/>
      <c r="Q5" s="6"/>
      <c r="R5" s="6"/>
      <c r="T5" s="6"/>
      <c r="V5" s="6"/>
    </row>
    <row r="6" spans="1:26" ht="33.75" customHeight="1" x14ac:dyDescent="0.35">
      <c r="C6" s="7"/>
      <c r="E6" s="7"/>
      <c r="G6" s="7"/>
      <c r="I6" s="8" t="s">
        <v>3</v>
      </c>
      <c r="K6" s="9" t="s">
        <v>4</v>
      </c>
      <c r="M6" s="7"/>
      <c r="O6" s="7"/>
      <c r="Q6" s="10" t="s">
        <v>5</v>
      </c>
      <c r="S6" s="8" t="s">
        <v>3</v>
      </c>
      <c r="U6" s="11" t="s">
        <v>6</v>
      </c>
      <c r="V6" s="11"/>
      <c r="W6" s="11"/>
    </row>
    <row r="7" spans="1:26" ht="18" x14ac:dyDescent="0.6">
      <c r="A7" s="12"/>
      <c r="B7" s="13"/>
      <c r="C7" s="14" t="s">
        <v>7</v>
      </c>
      <c r="D7" s="8"/>
      <c r="E7" s="14" t="s">
        <v>8</v>
      </c>
      <c r="F7" s="8"/>
      <c r="G7" s="14" t="s">
        <v>9</v>
      </c>
      <c r="H7" s="8"/>
      <c r="I7" s="14" t="s">
        <v>10</v>
      </c>
      <c r="J7" s="8"/>
      <c r="K7" s="14" t="s">
        <v>11</v>
      </c>
      <c r="L7" s="8"/>
      <c r="M7" s="14" t="s">
        <v>12</v>
      </c>
      <c r="N7" s="8"/>
      <c r="O7" s="14" t="s">
        <v>13</v>
      </c>
      <c r="P7" s="12"/>
      <c r="Q7" s="15" t="s">
        <v>11</v>
      </c>
      <c r="R7" s="12"/>
      <c r="S7" s="14" t="s">
        <v>10</v>
      </c>
      <c r="T7" s="12"/>
      <c r="U7" s="14">
        <f>[1]Variables!B2</f>
        <v>43434</v>
      </c>
      <c r="V7" s="12"/>
      <c r="W7" s="14">
        <f>[1]Variables!B4</f>
        <v>43069</v>
      </c>
      <c r="X7" s="16" t="s">
        <v>14</v>
      </c>
    </row>
    <row r="8" spans="1:26" x14ac:dyDescent="0.35">
      <c r="A8" s="17"/>
      <c r="B8" s="17"/>
      <c r="D8" s="17"/>
      <c r="F8" s="17"/>
      <c r="H8" s="17"/>
      <c r="J8" s="17"/>
      <c r="L8" s="17"/>
      <c r="N8" s="17"/>
      <c r="P8" s="17"/>
      <c r="Q8" s="17"/>
      <c r="R8" s="17"/>
      <c r="T8" s="17"/>
      <c r="V8" s="17"/>
    </row>
    <row r="9" spans="1:26" x14ac:dyDescent="0.35">
      <c r="A9" s="17" t="s">
        <v>15</v>
      </c>
      <c r="B9" s="17"/>
      <c r="C9" s="18">
        <v>22631</v>
      </c>
      <c r="D9" s="19"/>
      <c r="E9" s="18">
        <v>0</v>
      </c>
      <c r="F9" s="19"/>
      <c r="G9" s="18">
        <v>99</v>
      </c>
      <c r="H9" s="19"/>
      <c r="I9" s="18">
        <v>0</v>
      </c>
      <c r="J9" s="19"/>
      <c r="K9" s="18">
        <f>SUM(C9:J9)</f>
        <v>22730</v>
      </c>
      <c r="L9" s="19"/>
      <c r="M9" s="18">
        <v>198</v>
      </c>
      <c r="N9" s="19"/>
      <c r="O9" s="18">
        <v>0</v>
      </c>
      <c r="P9" s="19"/>
      <c r="Q9" s="18">
        <f>M9+O9</f>
        <v>198</v>
      </c>
      <c r="R9" s="19"/>
      <c r="S9" s="18">
        <v>0</v>
      </c>
      <c r="T9" s="19"/>
      <c r="U9" s="18">
        <f>K9+Q9+S9</f>
        <v>22928</v>
      </c>
      <c r="V9" s="19"/>
      <c r="W9" s="18">
        <v>26385</v>
      </c>
      <c r="X9" s="20">
        <f>U9-W9</f>
        <v>-3457</v>
      </c>
      <c r="Z9" s="21"/>
    </row>
    <row r="10" spans="1:26" x14ac:dyDescent="0.35">
      <c r="A10" s="17" t="s">
        <v>16</v>
      </c>
      <c r="B10" s="17"/>
      <c r="C10" s="21">
        <v>8526</v>
      </c>
      <c r="D10" s="19"/>
      <c r="E10" s="21">
        <v>0</v>
      </c>
      <c r="F10" s="19"/>
      <c r="G10" s="21">
        <v>21</v>
      </c>
      <c r="H10" s="19"/>
      <c r="I10" s="21">
        <v>0</v>
      </c>
      <c r="J10" s="19"/>
      <c r="K10" s="21">
        <f t="shared" ref="K10:K23" si="0">SUM(C10:J10)</f>
        <v>8547</v>
      </c>
      <c r="L10" s="19"/>
      <c r="M10" s="21">
        <v>0</v>
      </c>
      <c r="N10" s="19"/>
      <c r="O10" s="21">
        <v>0</v>
      </c>
      <c r="P10" s="19"/>
      <c r="Q10" s="19">
        <f>M10+O10</f>
        <v>0</v>
      </c>
      <c r="R10" s="19"/>
      <c r="S10" s="21">
        <v>0</v>
      </c>
      <c r="T10" s="19"/>
      <c r="U10" s="21">
        <f>K10+Q10+S10</f>
        <v>8547</v>
      </c>
      <c r="V10" s="19"/>
      <c r="W10" s="21">
        <v>11843</v>
      </c>
      <c r="X10" s="22">
        <f t="shared" ref="X10:X23" si="1">U10-W10</f>
        <v>-3296</v>
      </c>
      <c r="Z10" s="21"/>
    </row>
    <row r="11" spans="1:26" x14ac:dyDescent="0.35">
      <c r="A11" s="17" t="s">
        <v>17</v>
      </c>
      <c r="B11" s="17"/>
      <c r="C11" s="21">
        <v>10402</v>
      </c>
      <c r="D11" s="19"/>
      <c r="E11" s="21">
        <v>300</v>
      </c>
      <c r="F11" s="19"/>
      <c r="G11" s="21">
        <v>0</v>
      </c>
      <c r="H11" s="19"/>
      <c r="I11" s="21">
        <v>0</v>
      </c>
      <c r="J11" s="19"/>
      <c r="K11" s="21">
        <f t="shared" si="0"/>
        <v>10702</v>
      </c>
      <c r="L11" s="19"/>
      <c r="M11" s="21">
        <v>3</v>
      </c>
      <c r="N11" s="19"/>
      <c r="O11" s="21">
        <v>0</v>
      </c>
      <c r="P11" s="19"/>
      <c r="Q11" s="19">
        <f t="shared" ref="Q11:Q21" si="2">M11+O11</f>
        <v>3</v>
      </c>
      <c r="R11" s="19"/>
      <c r="S11" s="21">
        <v>0</v>
      </c>
      <c r="T11" s="19"/>
      <c r="U11" s="21">
        <f t="shared" ref="U11:U22" si="3">K11+Q11+S11</f>
        <v>10705</v>
      </c>
      <c r="V11" s="19"/>
      <c r="W11" s="21">
        <v>9262</v>
      </c>
      <c r="X11" s="22">
        <f t="shared" si="1"/>
        <v>1443</v>
      </c>
      <c r="Z11" s="21"/>
    </row>
    <row r="12" spans="1:26" x14ac:dyDescent="0.35">
      <c r="A12" s="17" t="s">
        <v>18</v>
      </c>
      <c r="B12" s="17"/>
      <c r="C12" s="21">
        <v>2490</v>
      </c>
      <c r="D12" s="19"/>
      <c r="E12" s="21">
        <v>0</v>
      </c>
      <c r="F12" s="19"/>
      <c r="G12" s="21">
        <v>0</v>
      </c>
      <c r="H12" s="19"/>
      <c r="I12" s="21">
        <v>0</v>
      </c>
      <c r="J12" s="19"/>
      <c r="K12" s="21">
        <f t="shared" si="0"/>
        <v>2490</v>
      </c>
      <c r="L12" s="19"/>
      <c r="M12" s="21">
        <v>0</v>
      </c>
      <c r="N12" s="19"/>
      <c r="O12" s="21">
        <v>0</v>
      </c>
      <c r="P12" s="19"/>
      <c r="Q12" s="19">
        <f t="shared" si="2"/>
        <v>0</v>
      </c>
      <c r="R12" s="19"/>
      <c r="S12" s="21">
        <v>0</v>
      </c>
      <c r="T12" s="19"/>
      <c r="U12" s="21">
        <f t="shared" si="3"/>
        <v>2490</v>
      </c>
      <c r="V12" s="19"/>
      <c r="W12" s="21">
        <v>1805</v>
      </c>
      <c r="X12" s="22">
        <f t="shared" si="1"/>
        <v>685</v>
      </c>
      <c r="Z12" s="21"/>
    </row>
    <row r="13" spans="1:26" x14ac:dyDescent="0.35">
      <c r="A13" s="17" t="s">
        <v>19</v>
      </c>
      <c r="B13" s="17"/>
      <c r="C13" s="21">
        <v>2415</v>
      </c>
      <c r="D13" s="19"/>
      <c r="E13" s="21">
        <v>0</v>
      </c>
      <c r="F13" s="19"/>
      <c r="G13" s="21">
        <v>0</v>
      </c>
      <c r="H13" s="19"/>
      <c r="I13" s="21">
        <v>0</v>
      </c>
      <c r="J13" s="19"/>
      <c r="K13" s="21">
        <f t="shared" si="0"/>
        <v>2415</v>
      </c>
      <c r="L13" s="19"/>
      <c r="M13" s="21">
        <v>0</v>
      </c>
      <c r="N13" s="19"/>
      <c r="O13" s="21">
        <v>0</v>
      </c>
      <c r="P13" s="19"/>
      <c r="Q13" s="19">
        <f t="shared" si="2"/>
        <v>0</v>
      </c>
      <c r="R13" s="19"/>
      <c r="S13" s="21">
        <v>0</v>
      </c>
      <c r="T13" s="19"/>
      <c r="U13" s="21">
        <f t="shared" si="3"/>
        <v>2415</v>
      </c>
      <c r="V13" s="19"/>
      <c r="W13" s="21">
        <v>2717</v>
      </c>
      <c r="X13" s="22">
        <f t="shared" si="1"/>
        <v>-302</v>
      </c>
      <c r="Z13" s="21"/>
    </row>
    <row r="14" spans="1:26" x14ac:dyDescent="0.35">
      <c r="A14" s="17" t="s">
        <v>20</v>
      </c>
      <c r="B14" s="17"/>
      <c r="C14" s="21">
        <v>0</v>
      </c>
      <c r="D14" s="19"/>
      <c r="E14" s="21">
        <v>1357</v>
      </c>
      <c r="F14" s="19"/>
      <c r="G14" s="21">
        <v>556</v>
      </c>
      <c r="H14" s="19"/>
      <c r="I14" s="21">
        <f>-E14-G14</f>
        <v>-1913</v>
      </c>
      <c r="J14" s="19"/>
      <c r="K14" s="21">
        <f t="shared" si="0"/>
        <v>0</v>
      </c>
      <c r="L14" s="19"/>
      <c r="M14" s="21">
        <v>0</v>
      </c>
      <c r="N14" s="19"/>
      <c r="O14" s="21">
        <v>0</v>
      </c>
      <c r="P14" s="19"/>
      <c r="Q14" s="19">
        <f t="shared" si="2"/>
        <v>0</v>
      </c>
      <c r="R14" s="19"/>
      <c r="S14" s="21">
        <v>0</v>
      </c>
      <c r="T14" s="19"/>
      <c r="U14" s="21">
        <f t="shared" si="3"/>
        <v>0</v>
      </c>
      <c r="V14" s="19"/>
      <c r="W14" s="21">
        <v>0</v>
      </c>
      <c r="X14" s="22">
        <f t="shared" si="1"/>
        <v>0</v>
      </c>
      <c r="Z14" s="21"/>
    </row>
    <row r="15" spans="1:26" x14ac:dyDescent="0.35">
      <c r="A15" s="17" t="s">
        <v>21</v>
      </c>
      <c r="B15" s="17"/>
      <c r="C15" s="21">
        <v>0</v>
      </c>
      <c r="D15" s="19"/>
      <c r="E15" s="21">
        <v>0</v>
      </c>
      <c r="F15" s="19"/>
      <c r="G15" s="21">
        <v>2018</v>
      </c>
      <c r="H15" s="19"/>
      <c r="I15" s="21">
        <v>0</v>
      </c>
      <c r="J15" s="19"/>
      <c r="K15" s="21">
        <f t="shared" si="0"/>
        <v>2018</v>
      </c>
      <c r="L15" s="19"/>
      <c r="M15" s="21">
        <v>0</v>
      </c>
      <c r="N15" s="19"/>
      <c r="O15" s="21">
        <v>0</v>
      </c>
      <c r="P15" s="19"/>
      <c r="Q15" s="19">
        <f t="shared" si="2"/>
        <v>0</v>
      </c>
      <c r="R15" s="19"/>
      <c r="S15" s="21">
        <v>0</v>
      </c>
      <c r="T15" s="19"/>
      <c r="U15" s="21">
        <f t="shared" si="3"/>
        <v>2018</v>
      </c>
      <c r="V15" s="19"/>
      <c r="W15" s="21">
        <v>7994</v>
      </c>
      <c r="X15" s="22">
        <f t="shared" si="1"/>
        <v>-5976</v>
      </c>
      <c r="Z15" s="21"/>
    </row>
    <row r="16" spans="1:26" x14ac:dyDescent="0.35">
      <c r="A16" s="17" t="s">
        <v>22</v>
      </c>
      <c r="B16" s="17"/>
      <c r="C16" s="21">
        <v>3567</v>
      </c>
      <c r="D16" s="19"/>
      <c r="E16" s="21">
        <v>0</v>
      </c>
      <c r="F16" s="19"/>
      <c r="G16" s="21">
        <v>0</v>
      </c>
      <c r="H16" s="19"/>
      <c r="I16" s="21">
        <v>0</v>
      </c>
      <c r="J16" s="19"/>
      <c r="K16" s="21">
        <f t="shared" si="0"/>
        <v>3567</v>
      </c>
      <c r="L16" s="19"/>
      <c r="M16" s="21">
        <v>65</v>
      </c>
      <c r="N16" s="19"/>
      <c r="O16" s="21">
        <v>0</v>
      </c>
      <c r="P16" s="19"/>
      <c r="Q16" s="19">
        <f t="shared" si="2"/>
        <v>65</v>
      </c>
      <c r="R16" s="19"/>
      <c r="S16" s="21">
        <v>0</v>
      </c>
      <c r="T16" s="19"/>
      <c r="U16" s="21">
        <f t="shared" si="3"/>
        <v>3632</v>
      </c>
      <c r="V16" s="19"/>
      <c r="W16" s="21">
        <v>3142</v>
      </c>
      <c r="X16" s="22">
        <f t="shared" si="1"/>
        <v>490</v>
      </c>
      <c r="Z16" s="21"/>
    </row>
    <row r="17" spans="1:26" x14ac:dyDescent="0.35">
      <c r="A17" s="17" t="s">
        <v>23</v>
      </c>
      <c r="B17" s="17"/>
      <c r="C17" s="21">
        <v>15101</v>
      </c>
      <c r="D17" s="19"/>
      <c r="E17" s="21">
        <v>0</v>
      </c>
      <c r="F17" s="19"/>
      <c r="G17" s="21">
        <v>11787</v>
      </c>
      <c r="H17" s="19"/>
      <c r="I17" s="21"/>
      <c r="J17" s="19"/>
      <c r="K17" s="21">
        <f t="shared" si="0"/>
        <v>26888</v>
      </c>
      <c r="L17" s="19"/>
      <c r="M17" s="21">
        <v>0</v>
      </c>
      <c r="N17" s="19"/>
      <c r="O17" s="21">
        <v>1050</v>
      </c>
      <c r="P17" s="19"/>
      <c r="Q17" s="19">
        <f t="shared" si="2"/>
        <v>1050</v>
      </c>
      <c r="R17" s="19"/>
      <c r="S17" s="21">
        <f>-O36-O17</f>
        <v>-14161</v>
      </c>
      <c r="T17" s="19"/>
      <c r="U17" s="21">
        <f t="shared" si="3"/>
        <v>13777</v>
      </c>
      <c r="V17" s="19"/>
      <c r="W17" s="21">
        <v>38346</v>
      </c>
      <c r="X17" s="22">
        <f t="shared" si="1"/>
        <v>-24569</v>
      </c>
      <c r="Z17" s="21"/>
    </row>
    <row r="18" spans="1:26" x14ac:dyDescent="0.35">
      <c r="A18" s="17" t="s">
        <v>24</v>
      </c>
      <c r="B18" s="17"/>
      <c r="C18" s="21">
        <v>0</v>
      </c>
      <c r="D18" s="19"/>
      <c r="E18" s="21">
        <v>0</v>
      </c>
      <c r="F18" s="19"/>
      <c r="G18" s="21">
        <v>0</v>
      </c>
      <c r="H18" s="19"/>
      <c r="I18" s="21">
        <v>0</v>
      </c>
      <c r="J18" s="19"/>
      <c r="K18" s="21">
        <f t="shared" ref="K18:K19" si="4">SUM(C18:J18)</f>
        <v>0</v>
      </c>
      <c r="L18" s="19"/>
      <c r="M18" s="21">
        <v>0</v>
      </c>
      <c r="N18" s="19"/>
      <c r="O18" s="21">
        <v>2053</v>
      </c>
      <c r="P18" s="19"/>
      <c r="Q18" s="19">
        <f t="shared" si="2"/>
        <v>2053</v>
      </c>
      <c r="R18" s="19"/>
      <c r="S18" s="21">
        <v>0</v>
      </c>
      <c r="T18" s="19"/>
      <c r="U18" s="21">
        <f t="shared" si="3"/>
        <v>2053</v>
      </c>
      <c r="V18" s="19"/>
      <c r="W18" s="21">
        <v>2053</v>
      </c>
      <c r="X18" s="22">
        <f t="shared" si="1"/>
        <v>0</v>
      </c>
      <c r="Z18" s="21" t="s">
        <v>25</v>
      </c>
    </row>
    <row r="19" spans="1:26" x14ac:dyDescent="0.35">
      <c r="A19" s="17" t="s">
        <v>26</v>
      </c>
      <c r="B19" s="17"/>
      <c r="C19" s="21">
        <v>0</v>
      </c>
      <c r="D19" s="19"/>
      <c r="E19" s="21">
        <v>0</v>
      </c>
      <c r="F19" s="19"/>
      <c r="G19" s="21">
        <v>0</v>
      </c>
      <c r="H19" s="19"/>
      <c r="I19" s="21">
        <v>0</v>
      </c>
      <c r="J19" s="19"/>
      <c r="K19" s="21">
        <f t="shared" si="4"/>
        <v>0</v>
      </c>
      <c r="L19" s="19"/>
      <c r="M19" s="21">
        <v>0</v>
      </c>
      <c r="N19" s="19"/>
      <c r="O19" s="21">
        <v>552</v>
      </c>
      <c r="P19" s="19"/>
      <c r="Q19" s="19">
        <f t="shared" si="2"/>
        <v>552</v>
      </c>
      <c r="R19" s="19"/>
      <c r="S19" s="21">
        <f>-O19</f>
        <v>-552</v>
      </c>
      <c r="T19" s="19"/>
      <c r="U19" s="21">
        <f t="shared" si="3"/>
        <v>0</v>
      </c>
      <c r="V19" s="19"/>
      <c r="W19" s="21">
        <v>0</v>
      </c>
      <c r="X19" s="22">
        <f t="shared" si="1"/>
        <v>0</v>
      </c>
      <c r="Z19" s="21" t="s">
        <v>25</v>
      </c>
    </row>
    <row r="20" spans="1:26" x14ac:dyDescent="0.35">
      <c r="A20" s="17" t="s">
        <v>27</v>
      </c>
      <c r="B20" s="17"/>
      <c r="C20" s="21">
        <v>70345</v>
      </c>
      <c r="D20" s="19"/>
      <c r="E20" s="21">
        <v>0</v>
      </c>
      <c r="F20" s="19"/>
      <c r="G20" s="21">
        <v>0</v>
      </c>
      <c r="H20" s="19"/>
      <c r="I20" s="21">
        <v>0</v>
      </c>
      <c r="J20" s="19"/>
      <c r="K20" s="21">
        <f t="shared" si="0"/>
        <v>70345</v>
      </c>
      <c r="L20" s="19"/>
      <c r="M20" s="21">
        <v>0</v>
      </c>
      <c r="N20" s="19"/>
      <c r="O20" s="21">
        <v>0</v>
      </c>
      <c r="P20" s="19"/>
      <c r="Q20" s="19">
        <f>M20+O20</f>
        <v>0</v>
      </c>
      <c r="R20" s="19"/>
      <c r="S20" s="21">
        <v>0</v>
      </c>
      <c r="T20" s="19"/>
      <c r="U20" s="21">
        <f t="shared" si="3"/>
        <v>70345</v>
      </c>
      <c r="V20" s="19"/>
      <c r="W20" s="21">
        <v>79357</v>
      </c>
      <c r="X20" s="22">
        <f t="shared" si="1"/>
        <v>-9012</v>
      </c>
      <c r="Z20" s="21" t="s">
        <v>25</v>
      </c>
    </row>
    <row r="21" spans="1:26" x14ac:dyDescent="0.35">
      <c r="A21" s="17" t="s">
        <v>28</v>
      </c>
      <c r="B21" s="17"/>
      <c r="C21" s="21">
        <v>33000</v>
      </c>
      <c r="D21" s="19"/>
      <c r="E21" s="21">
        <v>0</v>
      </c>
      <c r="F21" s="19"/>
      <c r="G21" s="21">
        <v>0</v>
      </c>
      <c r="H21" s="19"/>
      <c r="I21" s="21">
        <v>0</v>
      </c>
      <c r="J21" s="19"/>
      <c r="K21" s="21">
        <f t="shared" si="0"/>
        <v>33000</v>
      </c>
      <c r="L21" s="19"/>
      <c r="M21" s="21">
        <v>0</v>
      </c>
      <c r="N21" s="19"/>
      <c r="O21" s="21">
        <v>0</v>
      </c>
      <c r="P21" s="19"/>
      <c r="Q21" s="19">
        <f t="shared" si="2"/>
        <v>0</v>
      </c>
      <c r="R21" s="19"/>
      <c r="S21" s="21">
        <v>0</v>
      </c>
      <c r="T21" s="19"/>
      <c r="U21" s="21">
        <f t="shared" si="3"/>
        <v>33000</v>
      </c>
      <c r="V21" s="19"/>
      <c r="W21" s="21">
        <v>31560</v>
      </c>
      <c r="X21" s="22">
        <f t="shared" si="1"/>
        <v>1440</v>
      </c>
      <c r="Z21" s="21"/>
    </row>
    <row r="22" spans="1:26" x14ac:dyDescent="0.35">
      <c r="A22" s="17" t="s">
        <v>29</v>
      </c>
      <c r="B22" s="17"/>
      <c r="C22" s="21">
        <v>329</v>
      </c>
      <c r="D22" s="19"/>
      <c r="E22" s="21">
        <v>0</v>
      </c>
      <c r="F22" s="19"/>
      <c r="G22" s="21">
        <v>0</v>
      </c>
      <c r="H22" s="19"/>
      <c r="I22" s="21">
        <v>0</v>
      </c>
      <c r="J22" s="19"/>
      <c r="K22" s="21">
        <f t="shared" ref="K22" si="5">SUM(C22:J22)</f>
        <v>329</v>
      </c>
      <c r="L22" s="19"/>
      <c r="M22" s="21">
        <v>0</v>
      </c>
      <c r="N22" s="19"/>
      <c r="O22" s="21">
        <v>0</v>
      </c>
      <c r="P22" s="19"/>
      <c r="Q22" s="19">
        <f>M21+O21</f>
        <v>0</v>
      </c>
      <c r="R22" s="19"/>
      <c r="S22" s="21">
        <v>0</v>
      </c>
      <c r="T22" s="19"/>
      <c r="U22" s="21">
        <f t="shared" si="3"/>
        <v>329</v>
      </c>
      <c r="V22" s="19"/>
      <c r="W22" s="21">
        <v>329</v>
      </c>
      <c r="X22" s="22">
        <f t="shared" si="1"/>
        <v>0</v>
      </c>
      <c r="Z22" s="21"/>
    </row>
    <row r="23" spans="1:26" x14ac:dyDescent="0.35">
      <c r="A23" s="17" t="s">
        <v>30</v>
      </c>
      <c r="B23" s="17"/>
      <c r="C23" s="21">
        <v>287809</v>
      </c>
      <c r="D23" s="19"/>
      <c r="E23" s="21">
        <v>0</v>
      </c>
      <c r="F23" s="19"/>
      <c r="G23" s="21">
        <v>0</v>
      </c>
      <c r="H23" s="19"/>
      <c r="I23" s="21">
        <v>0</v>
      </c>
      <c r="J23" s="19"/>
      <c r="K23" s="21">
        <f t="shared" si="0"/>
        <v>287809</v>
      </c>
      <c r="L23" s="19"/>
      <c r="M23" s="21">
        <v>1354</v>
      </c>
      <c r="N23" s="19"/>
      <c r="O23" s="21">
        <v>8636</v>
      </c>
      <c r="P23" s="19"/>
      <c r="Q23" s="19">
        <f>M23+O23</f>
        <v>9990</v>
      </c>
      <c r="R23" s="19"/>
      <c r="S23" s="21">
        <v>0</v>
      </c>
      <c r="T23" s="19"/>
      <c r="U23" s="21">
        <f>K23+Q23+S23</f>
        <v>297799</v>
      </c>
      <c r="V23" s="19"/>
      <c r="W23" s="21">
        <v>294632</v>
      </c>
      <c r="X23" s="22">
        <f t="shared" si="1"/>
        <v>3167</v>
      </c>
      <c r="Z23" s="21"/>
    </row>
    <row r="24" spans="1:26" x14ac:dyDescent="0.35">
      <c r="C24" s="21"/>
      <c r="D24" s="19"/>
      <c r="E24" s="21"/>
      <c r="F24" s="19"/>
      <c r="G24" s="21"/>
      <c r="H24" s="19"/>
      <c r="I24" s="21"/>
      <c r="J24" s="19"/>
      <c r="K24" s="21"/>
      <c r="L24" s="19"/>
      <c r="M24" s="21"/>
      <c r="N24" s="19"/>
      <c r="O24" s="21"/>
      <c r="P24" s="19"/>
      <c r="Q24" s="23"/>
      <c r="R24" s="19"/>
      <c r="S24" s="21"/>
      <c r="T24" s="19"/>
      <c r="U24" s="21"/>
      <c r="V24" s="19"/>
      <c r="W24" s="21"/>
      <c r="Z24" s="21"/>
    </row>
    <row r="25" spans="1:26" ht="16" thickBot="1" x14ac:dyDescent="0.4">
      <c r="A25" s="24" t="s">
        <v>31</v>
      </c>
      <c r="B25" s="24"/>
      <c r="C25" s="25">
        <f t="shared" ref="C25" si="6">SUM(C9:C24)</f>
        <v>456615</v>
      </c>
      <c r="D25" s="26"/>
      <c r="E25" s="25">
        <f>SUM(E9:E24)</f>
        <v>1657</v>
      </c>
      <c r="F25" s="26"/>
      <c r="G25" s="25">
        <f>SUM(G9:G24)</f>
        <v>14481</v>
      </c>
      <c r="H25" s="26"/>
      <c r="I25" s="25">
        <f t="shared" ref="I25" si="7">SUM(I9:I24)</f>
        <v>-1913</v>
      </c>
      <c r="J25" s="26"/>
      <c r="K25" s="25">
        <f>SUM(K9:K24)</f>
        <v>470840</v>
      </c>
      <c r="L25" s="26"/>
      <c r="M25" s="25">
        <f t="shared" ref="M25" si="8">SUM(M9:M24)</f>
        <v>1620</v>
      </c>
      <c r="N25" s="26"/>
      <c r="O25" s="25">
        <f t="shared" ref="O25:Q25" si="9">SUM(O9:O24)</f>
        <v>12291</v>
      </c>
      <c r="P25" s="26"/>
      <c r="Q25" s="25">
        <f t="shared" si="9"/>
        <v>13911</v>
      </c>
      <c r="R25" s="26"/>
      <c r="S25" s="25">
        <f t="shared" ref="S25" si="10">SUM(S9:S24)</f>
        <v>-14713</v>
      </c>
      <c r="T25" s="26"/>
      <c r="U25" s="25">
        <f>SUM(U9:U24)</f>
        <v>470038</v>
      </c>
      <c r="V25" s="26"/>
      <c r="W25" s="25">
        <f>SUM(W9:W24)</f>
        <v>509425</v>
      </c>
      <c r="X25" s="27">
        <f>SUM(X9:X24)</f>
        <v>-39387</v>
      </c>
      <c r="Z25" s="21"/>
    </row>
    <row r="26" spans="1:26" ht="16" thickTop="1" x14ac:dyDescent="0.35">
      <c r="C26" s="21"/>
      <c r="D26" s="19"/>
      <c r="E26" s="21"/>
      <c r="F26" s="19"/>
      <c r="G26" s="21"/>
      <c r="H26" s="19"/>
      <c r="I26" s="21"/>
      <c r="J26" s="19"/>
      <c r="K26" s="21"/>
      <c r="L26" s="19"/>
      <c r="M26" s="21"/>
      <c r="N26" s="19"/>
      <c r="O26" s="21"/>
      <c r="P26" s="19"/>
      <c r="Q26" s="19"/>
      <c r="R26" s="19"/>
      <c r="S26" s="21"/>
      <c r="T26" s="19"/>
      <c r="U26" s="21"/>
      <c r="V26" s="19"/>
      <c r="W26" s="21"/>
      <c r="Z26" s="21"/>
    </row>
    <row r="27" spans="1:26" x14ac:dyDescent="0.35">
      <c r="C27" s="21"/>
      <c r="D27" s="19"/>
      <c r="E27" s="21"/>
      <c r="F27" s="19"/>
      <c r="G27" s="21"/>
      <c r="H27" s="19"/>
      <c r="I27" s="21"/>
      <c r="J27" s="19"/>
      <c r="K27" s="21"/>
      <c r="L27" s="19"/>
      <c r="M27" s="21"/>
      <c r="N27" s="19"/>
      <c r="O27" s="21"/>
      <c r="P27" s="19"/>
      <c r="Q27" s="19"/>
      <c r="R27" s="19"/>
      <c r="S27" s="21"/>
      <c r="T27" s="19"/>
      <c r="U27" s="21"/>
      <c r="V27" s="19"/>
      <c r="W27" s="21"/>
      <c r="Z27" s="21"/>
    </row>
    <row r="28" spans="1:26" x14ac:dyDescent="0.35">
      <c r="A28" s="17" t="s">
        <v>32</v>
      </c>
      <c r="B28" s="17"/>
      <c r="C28" s="18">
        <v>959</v>
      </c>
      <c r="D28" s="19"/>
      <c r="E28" s="18">
        <v>0</v>
      </c>
      <c r="F28" s="19"/>
      <c r="G28" s="18">
        <v>0</v>
      </c>
      <c r="H28" s="19"/>
      <c r="I28" s="18">
        <v>0</v>
      </c>
      <c r="J28" s="19"/>
      <c r="K28" s="18">
        <f t="shared" ref="K28:K38" si="11">SUM(C28:J28)</f>
        <v>959</v>
      </c>
      <c r="L28" s="19"/>
      <c r="M28" s="18">
        <v>300</v>
      </c>
      <c r="N28" s="19"/>
      <c r="O28" s="18">
        <v>0</v>
      </c>
      <c r="P28" s="19"/>
      <c r="Q28" s="18">
        <f>M28+O28</f>
        <v>300</v>
      </c>
      <c r="R28" s="19"/>
      <c r="S28" s="18">
        <v>0</v>
      </c>
      <c r="T28" s="19"/>
      <c r="U28" s="18">
        <f>K28+Q28+S28</f>
        <v>1259</v>
      </c>
      <c r="V28" s="19"/>
      <c r="W28" s="18">
        <v>174</v>
      </c>
      <c r="X28" s="20">
        <f t="shared" ref="X28:X38" si="12">U28-W28</f>
        <v>1085</v>
      </c>
      <c r="Z28" s="21"/>
    </row>
    <row r="29" spans="1:26" x14ac:dyDescent="0.35">
      <c r="A29" s="17" t="s">
        <v>33</v>
      </c>
      <c r="B29" s="17"/>
      <c r="C29" s="21">
        <v>6994</v>
      </c>
      <c r="D29" s="19"/>
      <c r="E29" s="21">
        <v>0</v>
      </c>
      <c r="F29" s="19"/>
      <c r="G29" s="21">
        <v>0</v>
      </c>
      <c r="H29" s="19"/>
      <c r="I29" s="21">
        <v>0</v>
      </c>
      <c r="J29" s="19"/>
      <c r="K29" s="21">
        <f t="shared" si="11"/>
        <v>6994</v>
      </c>
      <c r="L29" s="19"/>
      <c r="M29" s="21">
        <v>241</v>
      </c>
      <c r="N29" s="19"/>
      <c r="O29" s="21">
        <v>0</v>
      </c>
      <c r="P29" s="19"/>
      <c r="Q29" s="19">
        <f t="shared" ref="Q29:Q38" si="13">M29+O29</f>
        <v>241</v>
      </c>
      <c r="R29" s="19"/>
      <c r="S29" s="21">
        <v>0</v>
      </c>
      <c r="T29" s="19"/>
      <c r="U29" s="21">
        <f>K29+Q29+S29</f>
        <v>7235</v>
      </c>
      <c r="V29" s="19"/>
      <c r="W29" s="21">
        <v>6825</v>
      </c>
      <c r="X29" s="22">
        <f t="shared" si="12"/>
        <v>410</v>
      </c>
      <c r="Z29" s="21"/>
    </row>
    <row r="30" spans="1:26" x14ac:dyDescent="0.35">
      <c r="A30" s="17" t="s">
        <v>34</v>
      </c>
      <c r="B30" s="17"/>
      <c r="C30" s="21">
        <v>3702</v>
      </c>
      <c r="D30" s="19"/>
      <c r="E30" s="21">
        <v>20</v>
      </c>
      <c r="F30" s="19"/>
      <c r="G30" s="21">
        <v>0</v>
      </c>
      <c r="H30" s="19"/>
      <c r="I30" s="21">
        <v>0</v>
      </c>
      <c r="J30" s="19"/>
      <c r="K30" s="21">
        <f t="shared" si="11"/>
        <v>3722</v>
      </c>
      <c r="L30" s="19"/>
      <c r="M30" s="21">
        <v>0</v>
      </c>
      <c r="N30" s="19"/>
      <c r="O30" s="21">
        <v>0</v>
      </c>
      <c r="P30" s="19"/>
      <c r="Q30" s="19">
        <f t="shared" si="13"/>
        <v>0</v>
      </c>
      <c r="R30" s="19"/>
      <c r="S30" s="21">
        <v>0</v>
      </c>
      <c r="T30" s="19"/>
      <c r="U30" s="21">
        <f t="shared" ref="U30:U38" si="14">K30+Q30+S30</f>
        <v>3722</v>
      </c>
      <c r="V30" s="19"/>
      <c r="W30" s="21">
        <v>4372</v>
      </c>
      <c r="X30" s="22">
        <f t="shared" si="12"/>
        <v>-650</v>
      </c>
      <c r="Z30" s="21"/>
    </row>
    <row r="31" spans="1:26" x14ac:dyDescent="0.35">
      <c r="A31" s="17" t="s">
        <v>35</v>
      </c>
      <c r="B31" s="17"/>
      <c r="C31" s="21">
        <f>914+2869</f>
        <v>3783</v>
      </c>
      <c r="D31" s="19"/>
      <c r="E31" s="21">
        <v>0</v>
      </c>
      <c r="F31" s="19"/>
      <c r="G31" s="21">
        <v>0</v>
      </c>
      <c r="H31" s="19"/>
      <c r="I31" s="21">
        <f>I14</f>
        <v>-1913</v>
      </c>
      <c r="J31" s="19"/>
      <c r="K31" s="21">
        <f t="shared" si="11"/>
        <v>1870</v>
      </c>
      <c r="L31" s="19"/>
      <c r="M31" s="21">
        <v>0</v>
      </c>
      <c r="N31" s="19"/>
      <c r="O31" s="21">
        <v>0</v>
      </c>
      <c r="P31" s="19"/>
      <c r="Q31" s="19">
        <f t="shared" si="13"/>
        <v>0</v>
      </c>
      <c r="R31" s="19"/>
      <c r="S31" s="21">
        <v>0</v>
      </c>
      <c r="T31" s="19"/>
      <c r="U31" s="21">
        <f t="shared" si="14"/>
        <v>1870</v>
      </c>
      <c r="V31" s="19"/>
      <c r="W31" s="21">
        <v>2723</v>
      </c>
      <c r="X31" s="22">
        <f t="shared" si="12"/>
        <v>-853</v>
      </c>
      <c r="Z31" s="21"/>
    </row>
    <row r="32" spans="1:26" x14ac:dyDescent="0.35">
      <c r="A32" s="17" t="s">
        <v>36</v>
      </c>
      <c r="B32" s="17"/>
      <c r="C32" s="21">
        <v>3157</v>
      </c>
      <c r="D32" s="19"/>
      <c r="E32" s="21">
        <v>1293</v>
      </c>
      <c r="F32" s="19"/>
      <c r="G32" s="21">
        <v>0</v>
      </c>
      <c r="H32" s="19"/>
      <c r="I32" s="21">
        <v>0</v>
      </c>
      <c r="J32" s="19"/>
      <c r="K32" s="21">
        <f t="shared" si="11"/>
        <v>4450</v>
      </c>
      <c r="L32" s="19"/>
      <c r="M32" s="21">
        <v>100</v>
      </c>
      <c r="N32" s="19"/>
      <c r="O32" s="21">
        <v>0</v>
      </c>
      <c r="P32" s="19"/>
      <c r="Q32" s="19">
        <f t="shared" si="13"/>
        <v>100</v>
      </c>
      <c r="R32" s="19"/>
      <c r="S32" s="21">
        <v>0</v>
      </c>
      <c r="T32" s="19"/>
      <c r="U32" s="21">
        <f t="shared" si="14"/>
        <v>4550</v>
      </c>
      <c r="V32" s="19"/>
      <c r="W32" s="21">
        <v>5169</v>
      </c>
      <c r="X32" s="22">
        <f t="shared" si="12"/>
        <v>-619</v>
      </c>
      <c r="Z32" s="21"/>
    </row>
    <row r="33" spans="1:26" x14ac:dyDescent="0.35">
      <c r="A33" s="17" t="s">
        <v>37</v>
      </c>
      <c r="B33" s="17"/>
      <c r="C33" s="21">
        <v>404</v>
      </c>
      <c r="D33" s="19"/>
      <c r="E33" s="21">
        <v>0</v>
      </c>
      <c r="F33" s="19"/>
      <c r="G33" s="21">
        <v>0</v>
      </c>
      <c r="H33" s="19"/>
      <c r="I33" s="21">
        <v>0</v>
      </c>
      <c r="J33" s="19"/>
      <c r="K33" s="21">
        <f t="shared" si="11"/>
        <v>404</v>
      </c>
      <c r="L33" s="19"/>
      <c r="M33" s="21">
        <v>0</v>
      </c>
      <c r="N33" s="19"/>
      <c r="O33" s="21">
        <v>0</v>
      </c>
      <c r="P33" s="19"/>
      <c r="Q33" s="19">
        <f t="shared" si="13"/>
        <v>0</v>
      </c>
      <c r="R33" s="19"/>
      <c r="S33" s="21">
        <v>0</v>
      </c>
      <c r="T33" s="19"/>
      <c r="U33" s="21">
        <f t="shared" si="14"/>
        <v>404</v>
      </c>
      <c r="V33" s="19"/>
      <c r="W33" s="21">
        <v>393</v>
      </c>
      <c r="X33" s="22">
        <f t="shared" si="12"/>
        <v>11</v>
      </c>
      <c r="Z33" s="21"/>
    </row>
    <row r="34" spans="1:26" x14ac:dyDescent="0.35">
      <c r="A34" s="17" t="s">
        <v>38</v>
      </c>
      <c r="B34" s="17"/>
      <c r="C34" s="21">
        <v>4</v>
      </c>
      <c r="D34" s="19"/>
      <c r="E34" s="21">
        <v>0</v>
      </c>
      <c r="F34" s="19"/>
      <c r="G34" s="21">
        <v>0</v>
      </c>
      <c r="H34" s="19"/>
      <c r="I34" s="21">
        <v>0</v>
      </c>
      <c r="J34" s="19"/>
      <c r="K34" s="21">
        <f t="shared" si="11"/>
        <v>4</v>
      </c>
      <c r="L34" s="19"/>
      <c r="M34" s="21">
        <v>0</v>
      </c>
      <c r="N34" s="19"/>
      <c r="O34" s="21">
        <v>0</v>
      </c>
      <c r="P34" s="19"/>
      <c r="Q34" s="19">
        <f t="shared" si="13"/>
        <v>0</v>
      </c>
      <c r="R34" s="19"/>
      <c r="S34" s="21">
        <v>0</v>
      </c>
      <c r="T34" s="19"/>
      <c r="U34" s="21">
        <f t="shared" si="14"/>
        <v>4</v>
      </c>
      <c r="V34" s="19"/>
      <c r="W34" s="21">
        <v>5</v>
      </c>
      <c r="X34" s="22">
        <f t="shared" si="12"/>
        <v>-1</v>
      </c>
      <c r="Z34" s="21"/>
    </row>
    <row r="35" spans="1:26" x14ac:dyDescent="0.35">
      <c r="A35" s="17" t="s">
        <v>39</v>
      </c>
      <c r="B35" s="17"/>
      <c r="C35" s="21">
        <v>5746</v>
      </c>
      <c r="D35" s="19"/>
      <c r="E35" s="21">
        <v>0</v>
      </c>
      <c r="F35" s="19"/>
      <c r="G35" s="21">
        <v>0</v>
      </c>
      <c r="H35" s="19"/>
      <c r="I35" s="21">
        <v>0</v>
      </c>
      <c r="J35" s="19"/>
      <c r="K35" s="21">
        <f t="shared" si="11"/>
        <v>5746</v>
      </c>
      <c r="L35" s="19"/>
      <c r="M35" s="21">
        <v>0</v>
      </c>
      <c r="N35" s="19"/>
      <c r="O35" s="21">
        <v>0</v>
      </c>
      <c r="P35" s="19"/>
      <c r="Q35" s="19">
        <f t="shared" si="13"/>
        <v>0</v>
      </c>
      <c r="R35" s="19"/>
      <c r="S35" s="21">
        <v>0</v>
      </c>
      <c r="T35" s="19"/>
      <c r="U35" s="21">
        <f t="shared" si="14"/>
        <v>5746</v>
      </c>
      <c r="V35" s="19"/>
      <c r="W35" s="21">
        <v>5467</v>
      </c>
      <c r="X35" s="22">
        <f t="shared" si="12"/>
        <v>279</v>
      </c>
      <c r="Z35" s="21"/>
    </row>
    <row r="36" spans="1:26" x14ac:dyDescent="0.35">
      <c r="A36" s="17" t="s">
        <v>40</v>
      </c>
      <c r="B36" s="17"/>
      <c r="C36" s="21">
        <v>15527</v>
      </c>
      <c r="D36" s="19"/>
      <c r="E36" s="21">
        <v>0</v>
      </c>
      <c r="F36" s="19"/>
      <c r="G36" s="21">
        <v>0</v>
      </c>
      <c r="H36" s="19"/>
      <c r="I36" s="21">
        <v>0</v>
      </c>
      <c r="J36" s="19"/>
      <c r="K36" s="21">
        <f t="shared" si="11"/>
        <v>15527</v>
      </c>
      <c r="L36" s="19"/>
      <c r="M36" s="21">
        <v>981</v>
      </c>
      <c r="N36" s="19"/>
      <c r="O36" s="21">
        <v>13111</v>
      </c>
      <c r="P36" s="19"/>
      <c r="Q36" s="19">
        <f t="shared" si="13"/>
        <v>14092</v>
      </c>
      <c r="R36" s="19"/>
      <c r="S36" s="21">
        <f>-Q36</f>
        <v>-14092</v>
      </c>
      <c r="T36" s="19"/>
      <c r="U36" s="21">
        <f t="shared" si="14"/>
        <v>15527</v>
      </c>
      <c r="V36" s="19"/>
      <c r="W36" s="21">
        <v>46415</v>
      </c>
      <c r="X36" s="22">
        <f t="shared" si="12"/>
        <v>-30888</v>
      </c>
      <c r="Z36" s="21"/>
    </row>
    <row r="37" spans="1:26" x14ac:dyDescent="0.35">
      <c r="A37" s="17" t="s">
        <v>41</v>
      </c>
      <c r="B37" s="17"/>
      <c r="C37" s="21">
        <v>86905</v>
      </c>
      <c r="D37" s="19"/>
      <c r="E37" s="21">
        <v>0</v>
      </c>
      <c r="F37" s="19"/>
      <c r="G37" s="21">
        <v>0</v>
      </c>
      <c r="H37" s="19"/>
      <c r="I37" s="21">
        <v>0</v>
      </c>
      <c r="J37" s="19"/>
      <c r="K37" s="21">
        <f t="shared" si="11"/>
        <v>86905</v>
      </c>
      <c r="L37" s="19"/>
      <c r="M37" s="21">
        <v>0</v>
      </c>
      <c r="N37" s="19"/>
      <c r="O37" s="21">
        <v>0</v>
      </c>
      <c r="P37" s="19"/>
      <c r="Q37" s="19">
        <f t="shared" si="13"/>
        <v>0</v>
      </c>
      <c r="R37" s="19"/>
      <c r="S37" s="21">
        <v>0</v>
      </c>
      <c r="T37" s="19"/>
      <c r="U37" s="21">
        <f t="shared" si="14"/>
        <v>86905</v>
      </c>
      <c r="V37" s="19"/>
      <c r="W37" s="21">
        <v>93319</v>
      </c>
      <c r="X37" s="22">
        <f t="shared" si="12"/>
        <v>-6414</v>
      </c>
      <c r="Z37" s="21"/>
    </row>
    <row r="38" spans="1:26" x14ac:dyDescent="0.35">
      <c r="A38" s="17" t="s">
        <v>42</v>
      </c>
      <c r="B38" s="17"/>
      <c r="C38" s="21">
        <v>2429</v>
      </c>
      <c r="D38" s="19"/>
      <c r="E38" s="21">
        <v>0</v>
      </c>
      <c r="F38" s="19"/>
      <c r="G38" s="21">
        <v>0</v>
      </c>
      <c r="H38" s="19"/>
      <c r="I38" s="21">
        <v>0</v>
      </c>
      <c r="J38" s="19"/>
      <c r="K38" s="21">
        <f t="shared" si="11"/>
        <v>2429</v>
      </c>
      <c r="L38" s="19"/>
      <c r="M38" s="21">
        <v>0</v>
      </c>
      <c r="N38" s="19"/>
      <c r="O38" s="21">
        <v>0</v>
      </c>
      <c r="P38" s="19"/>
      <c r="Q38" s="19">
        <f t="shared" si="13"/>
        <v>0</v>
      </c>
      <c r="R38" s="19"/>
      <c r="S38" s="21">
        <v>0</v>
      </c>
      <c r="T38" s="19"/>
      <c r="U38" s="21">
        <f t="shared" si="14"/>
        <v>2429</v>
      </c>
      <c r="V38" s="19"/>
      <c r="W38" s="21">
        <v>2534</v>
      </c>
      <c r="X38" s="22">
        <f t="shared" si="12"/>
        <v>-105</v>
      </c>
      <c r="Z38" s="21"/>
    </row>
    <row r="39" spans="1:26" x14ac:dyDescent="0.35">
      <c r="C39" s="28"/>
      <c r="D39" s="19"/>
      <c r="E39" s="28"/>
      <c r="F39" s="19"/>
      <c r="G39" s="28"/>
      <c r="H39" s="19"/>
      <c r="I39" s="28"/>
      <c r="J39" s="19"/>
      <c r="K39" s="28"/>
      <c r="L39" s="19"/>
      <c r="M39" s="28"/>
      <c r="N39" s="19"/>
      <c r="O39" s="28"/>
      <c r="P39" s="19"/>
      <c r="Q39" s="23"/>
      <c r="R39" s="19"/>
      <c r="S39" s="28"/>
      <c r="T39" s="19"/>
      <c r="U39" s="28"/>
      <c r="V39" s="19"/>
      <c r="W39" s="28"/>
      <c r="X39" s="29"/>
      <c r="Z39" s="21"/>
    </row>
    <row r="40" spans="1:26" x14ac:dyDescent="0.35">
      <c r="A40" s="17" t="s">
        <v>43</v>
      </c>
      <c r="B40" s="17"/>
      <c r="C40" s="21">
        <f>SUM(C28:C39)</f>
        <v>129610</v>
      </c>
      <c r="D40" s="19"/>
      <c r="E40" s="21">
        <f>SUM(E28:E39)</f>
        <v>1313</v>
      </c>
      <c r="F40" s="19"/>
      <c r="G40" s="21">
        <f>SUM(G28:G39)</f>
        <v>0</v>
      </c>
      <c r="H40" s="19"/>
      <c r="I40" s="21">
        <f>SUM(I28:I39)</f>
        <v>-1913</v>
      </c>
      <c r="J40" s="19"/>
      <c r="K40" s="21">
        <f>SUM(K28:K39)</f>
        <v>129010</v>
      </c>
      <c r="L40" s="19"/>
      <c r="M40" s="21">
        <f>SUM(M28:M39)</f>
        <v>1622</v>
      </c>
      <c r="N40" s="19"/>
      <c r="O40" s="21">
        <f>SUM(O28:O39)</f>
        <v>13111</v>
      </c>
      <c r="P40" s="19"/>
      <c r="Q40" s="19">
        <f>SUM(Q28:Q39)</f>
        <v>14733</v>
      </c>
      <c r="R40" s="19"/>
      <c r="S40" s="21">
        <f>SUM(S28:S39)</f>
        <v>-14092</v>
      </c>
      <c r="T40" s="19"/>
      <c r="U40" s="21">
        <f>SUM(U28:U39)</f>
        <v>129651</v>
      </c>
      <c r="V40" s="19"/>
      <c r="W40" s="21">
        <f>SUM(W28:W39)</f>
        <v>167396</v>
      </c>
      <c r="X40" s="22">
        <f>SUM(X28:X38)</f>
        <v>-37745</v>
      </c>
      <c r="Z40" s="21"/>
    </row>
    <row r="41" spans="1:26" x14ac:dyDescent="0.35">
      <c r="C41" s="21"/>
      <c r="D41" s="19"/>
      <c r="E41" s="21"/>
      <c r="F41" s="19"/>
      <c r="G41" s="21"/>
      <c r="H41" s="19"/>
      <c r="I41" s="21"/>
      <c r="J41" s="19"/>
      <c r="K41" s="21"/>
      <c r="L41" s="19"/>
      <c r="M41" s="21"/>
      <c r="N41" s="19"/>
      <c r="O41" s="21"/>
      <c r="P41" s="19"/>
      <c r="Q41" s="19"/>
      <c r="R41" s="19"/>
      <c r="S41" s="21"/>
      <c r="T41" s="19"/>
      <c r="U41" s="21"/>
      <c r="V41" s="19"/>
      <c r="W41" s="21"/>
      <c r="X41" s="22"/>
      <c r="Z41" s="21"/>
    </row>
    <row r="42" spans="1:26" x14ac:dyDescent="0.35">
      <c r="A42" s="17" t="s">
        <v>44</v>
      </c>
      <c r="B42" s="17"/>
      <c r="C42" s="21">
        <v>19245</v>
      </c>
      <c r="D42" s="19"/>
      <c r="E42" s="21">
        <v>-109</v>
      </c>
      <c r="F42" s="19"/>
      <c r="G42" s="21">
        <v>0</v>
      </c>
      <c r="H42" s="19"/>
      <c r="I42" s="21">
        <v>0</v>
      </c>
      <c r="J42" s="19"/>
      <c r="K42" s="21">
        <f t="shared" ref="K42:K43" si="15">SUM(C42:J42)</f>
        <v>19136</v>
      </c>
      <c r="L42" s="19"/>
      <c r="M42" s="21">
        <v>-2</v>
      </c>
      <c r="N42" s="19"/>
      <c r="O42" s="21">
        <v>0</v>
      </c>
      <c r="P42" s="19"/>
      <c r="Q42" s="19">
        <f>M42+O42</f>
        <v>-2</v>
      </c>
      <c r="R42" s="19"/>
      <c r="S42" s="21">
        <f>S25-S40</f>
        <v>-621</v>
      </c>
      <c r="T42" s="19"/>
      <c r="U42" s="21">
        <f>K42+Q42+S42</f>
        <v>18513</v>
      </c>
      <c r="V42" s="19"/>
      <c r="W42" s="21">
        <v>20420</v>
      </c>
      <c r="X42" s="22">
        <f>U42-W42</f>
        <v>-1907</v>
      </c>
      <c r="Z42" s="21"/>
    </row>
    <row r="43" spans="1:26" x14ac:dyDescent="0.35">
      <c r="A43" s="17" t="s">
        <v>45</v>
      </c>
      <c r="B43" s="17"/>
      <c r="C43" s="28">
        <v>262010</v>
      </c>
      <c r="D43" s="19"/>
      <c r="E43" s="28">
        <v>427</v>
      </c>
      <c r="F43" s="19"/>
      <c r="G43" s="28">
        <v>14481</v>
      </c>
      <c r="H43" s="19"/>
      <c r="I43" s="28">
        <v>0</v>
      </c>
      <c r="J43" s="19"/>
      <c r="K43" s="28">
        <f t="shared" si="15"/>
        <v>276918</v>
      </c>
      <c r="L43" s="19"/>
      <c r="M43" s="28">
        <v>0</v>
      </c>
      <c r="N43" s="19"/>
      <c r="O43" s="28">
        <v>-820</v>
      </c>
      <c r="P43" s="19"/>
      <c r="Q43" s="23">
        <f>M43+O43</f>
        <v>-820</v>
      </c>
      <c r="R43" s="19"/>
      <c r="S43" s="28">
        <v>0</v>
      </c>
      <c r="T43" s="19"/>
      <c r="U43" s="28">
        <f>K43+Q43+S43</f>
        <v>276098</v>
      </c>
      <c r="V43" s="19"/>
      <c r="W43" s="28">
        <v>278993</v>
      </c>
      <c r="X43" s="30">
        <f>U43-W43</f>
        <v>-2895</v>
      </c>
      <c r="Z43" s="21"/>
    </row>
    <row r="44" spans="1:26" x14ac:dyDescent="0.35">
      <c r="A44" s="17" t="s">
        <v>46</v>
      </c>
      <c r="B44" s="17"/>
      <c r="C44" s="31">
        <f t="shared" ref="C44" si="16">SUM(C42:C43)</f>
        <v>281255</v>
      </c>
      <c r="D44" s="19"/>
      <c r="E44" s="31">
        <f t="shared" ref="E44:G44" si="17">SUM(E42:E43)</f>
        <v>318</v>
      </c>
      <c r="F44" s="19"/>
      <c r="G44" s="31">
        <f t="shared" si="17"/>
        <v>14481</v>
      </c>
      <c r="H44" s="19"/>
      <c r="I44" s="31">
        <f t="shared" ref="I44" si="18">SUM(I42:I43)</f>
        <v>0</v>
      </c>
      <c r="J44" s="19"/>
      <c r="K44" s="31">
        <f>SUM(K42:K43)</f>
        <v>296054</v>
      </c>
      <c r="L44" s="19"/>
      <c r="M44" s="31">
        <f t="shared" ref="M44" si="19">SUM(M42:M43)</f>
        <v>-2</v>
      </c>
      <c r="N44" s="19"/>
      <c r="O44" s="31">
        <f t="shared" ref="O44:Q44" si="20">SUM(O42:O43)</f>
        <v>-820</v>
      </c>
      <c r="P44" s="19"/>
      <c r="Q44" s="19">
        <f t="shared" si="20"/>
        <v>-822</v>
      </c>
      <c r="R44" s="19"/>
      <c r="S44" s="31">
        <f t="shared" ref="S44" si="21">SUM(S42:S43)</f>
        <v>-621</v>
      </c>
      <c r="T44" s="19"/>
      <c r="U44" s="31">
        <f>SUM(U42:U43)</f>
        <v>294611</v>
      </c>
      <c r="V44" s="19"/>
      <c r="W44" s="31">
        <f>SUM(W42:W43)</f>
        <v>299413</v>
      </c>
      <c r="X44" s="32">
        <f>SUM(X42:X43)</f>
        <v>-4802</v>
      </c>
      <c r="Z44" s="21"/>
    </row>
    <row r="45" spans="1:26" x14ac:dyDescent="0.35">
      <c r="A45" s="17" t="s">
        <v>47</v>
      </c>
      <c r="B45" s="17"/>
      <c r="C45" s="21">
        <v>24211</v>
      </c>
      <c r="D45" s="19"/>
      <c r="E45" s="21">
        <v>26</v>
      </c>
      <c r="F45" s="19"/>
      <c r="G45" s="21">
        <v>0</v>
      </c>
      <c r="H45" s="19"/>
      <c r="I45" s="21">
        <v>0</v>
      </c>
      <c r="J45" s="19"/>
      <c r="K45" s="21">
        <f t="shared" ref="K45:K46" si="22">SUM(C45:J45)</f>
        <v>24237</v>
      </c>
      <c r="L45" s="19"/>
      <c r="M45" s="21">
        <v>0</v>
      </c>
      <c r="N45" s="19"/>
      <c r="O45" s="21">
        <v>0</v>
      </c>
      <c r="P45" s="19"/>
      <c r="Q45" s="19">
        <f>M45+O45</f>
        <v>0</v>
      </c>
      <c r="R45" s="19"/>
      <c r="S45" s="21">
        <v>0</v>
      </c>
      <c r="T45" s="19"/>
      <c r="U45" s="21">
        <f>K45+Q45+S45</f>
        <v>24237</v>
      </c>
      <c r="V45" s="19"/>
      <c r="W45" s="21">
        <v>24927</v>
      </c>
      <c r="X45" s="22">
        <f>U45-W45</f>
        <v>-690</v>
      </c>
      <c r="Z45" s="21"/>
    </row>
    <row r="46" spans="1:26" x14ac:dyDescent="0.35">
      <c r="A46" s="17" t="s">
        <v>48</v>
      </c>
      <c r="B46" s="17"/>
      <c r="C46" s="21">
        <v>21539</v>
      </c>
      <c r="D46" s="19"/>
      <c r="E46" s="21">
        <v>0</v>
      </c>
      <c r="F46" s="19"/>
      <c r="G46" s="21">
        <v>0</v>
      </c>
      <c r="H46" s="19"/>
      <c r="I46" s="21">
        <v>0</v>
      </c>
      <c r="J46" s="19"/>
      <c r="K46" s="21">
        <f t="shared" si="22"/>
        <v>21539</v>
      </c>
      <c r="L46" s="19"/>
      <c r="M46" s="21">
        <v>0</v>
      </c>
      <c r="N46" s="19"/>
      <c r="O46" s="21">
        <v>0</v>
      </c>
      <c r="P46" s="19"/>
      <c r="Q46" s="19">
        <f>M46+O46</f>
        <v>0</v>
      </c>
      <c r="R46" s="19"/>
      <c r="S46" s="21">
        <v>0</v>
      </c>
      <c r="T46" s="19"/>
      <c r="U46" s="21">
        <f>K46+Q46+S46</f>
        <v>21539</v>
      </c>
      <c r="V46" s="19"/>
      <c r="W46" s="21">
        <v>17689</v>
      </c>
      <c r="X46" s="22">
        <f>U46-W46</f>
        <v>3850</v>
      </c>
      <c r="Z46" s="21"/>
    </row>
    <row r="47" spans="1:26" x14ac:dyDescent="0.35">
      <c r="C47" s="28"/>
      <c r="D47" s="19"/>
      <c r="E47" s="28"/>
      <c r="F47" s="19"/>
      <c r="G47" s="28"/>
      <c r="H47" s="19"/>
      <c r="I47" s="28"/>
      <c r="J47" s="19"/>
      <c r="K47" s="28"/>
      <c r="L47" s="19"/>
      <c r="M47" s="28"/>
      <c r="N47" s="19"/>
      <c r="O47" s="28"/>
      <c r="P47" s="19"/>
      <c r="Q47" s="23"/>
      <c r="R47" s="19"/>
      <c r="S47" s="28"/>
      <c r="T47" s="19"/>
      <c r="U47" s="28"/>
      <c r="V47" s="19"/>
      <c r="W47" s="28"/>
      <c r="X47" s="30"/>
      <c r="Z47" s="21"/>
    </row>
    <row r="48" spans="1:26" x14ac:dyDescent="0.35">
      <c r="A48" s="17" t="s">
        <v>49</v>
      </c>
      <c r="B48" s="17"/>
      <c r="C48" s="31">
        <f t="shared" ref="C48" si="23">SUM(C44:C46)</f>
        <v>327005</v>
      </c>
      <c r="D48" s="19"/>
      <c r="E48" s="31">
        <f t="shared" ref="E48:I48" si="24">SUM(E44:E46)</f>
        <v>344</v>
      </c>
      <c r="F48" s="19"/>
      <c r="G48" s="31">
        <f t="shared" si="24"/>
        <v>14481</v>
      </c>
      <c r="H48" s="31"/>
      <c r="I48" s="31">
        <f t="shared" si="24"/>
        <v>0</v>
      </c>
      <c r="J48" s="19"/>
      <c r="K48" s="31">
        <f>SUM(K44:K46)</f>
        <v>341830</v>
      </c>
      <c r="L48" s="19"/>
      <c r="M48" s="31">
        <f t="shared" ref="M48:Q48" si="25">SUM(M44:M46)</f>
        <v>-2</v>
      </c>
      <c r="N48" s="19"/>
      <c r="O48" s="31">
        <f t="shared" si="25"/>
        <v>-820</v>
      </c>
      <c r="P48" s="19"/>
      <c r="Q48" s="19">
        <f t="shared" si="25"/>
        <v>-822</v>
      </c>
      <c r="R48" s="19"/>
      <c r="S48" s="31">
        <f t="shared" ref="S48" si="26">SUM(S44:S46)</f>
        <v>-621</v>
      </c>
      <c r="T48" s="19"/>
      <c r="U48" s="31">
        <f>SUM(U44:U46)</f>
        <v>340387</v>
      </c>
      <c r="V48" s="19"/>
      <c r="W48" s="31">
        <f>SUM(W44:W46)</f>
        <v>342029</v>
      </c>
      <c r="X48" s="32">
        <f>SUM(X44:X46)</f>
        <v>-1642</v>
      </c>
      <c r="Z48" s="21"/>
    </row>
    <row r="49" spans="1:26" x14ac:dyDescent="0.35">
      <c r="C49" s="21"/>
      <c r="D49" s="19"/>
      <c r="E49" s="21"/>
      <c r="F49" s="19"/>
      <c r="G49" s="21"/>
      <c r="H49" s="19"/>
      <c r="I49" s="21"/>
      <c r="J49" s="19"/>
      <c r="K49" s="21"/>
      <c r="L49" s="19"/>
      <c r="M49" s="21"/>
      <c r="N49" s="19"/>
      <c r="O49" s="21"/>
      <c r="P49" s="19"/>
      <c r="Q49" s="23"/>
      <c r="R49" s="19"/>
      <c r="S49" s="21"/>
      <c r="T49" s="19"/>
      <c r="U49" s="21"/>
      <c r="V49" s="19"/>
      <c r="W49" s="21"/>
      <c r="X49" s="22"/>
      <c r="Z49" s="21"/>
    </row>
    <row r="50" spans="1:26" ht="16" thickBot="1" x14ac:dyDescent="0.4">
      <c r="A50" s="24" t="s">
        <v>50</v>
      </c>
      <c r="B50" s="24"/>
      <c r="C50" s="33">
        <f t="shared" ref="C50" si="27">C40+C48</f>
        <v>456615</v>
      </c>
      <c r="D50" s="26"/>
      <c r="E50" s="33">
        <f t="shared" ref="E50:G50" si="28">E40+E48</f>
        <v>1657</v>
      </c>
      <c r="F50" s="26"/>
      <c r="G50" s="33">
        <f t="shared" si="28"/>
        <v>14481</v>
      </c>
      <c r="H50" s="26"/>
      <c r="I50" s="33">
        <f t="shared" ref="I50" si="29">I40+I48</f>
        <v>-1913</v>
      </c>
      <c r="J50" s="26"/>
      <c r="K50" s="33">
        <f>K40+K48</f>
        <v>470840</v>
      </c>
      <c r="L50" s="26"/>
      <c r="M50" s="33">
        <f t="shared" ref="M50" si="30">M40+M48</f>
        <v>1620</v>
      </c>
      <c r="N50" s="26"/>
      <c r="O50" s="33">
        <f t="shared" ref="O50:Q50" si="31">O40+O48</f>
        <v>12291</v>
      </c>
      <c r="P50" s="26"/>
      <c r="Q50" s="33">
        <f t="shared" si="31"/>
        <v>13911</v>
      </c>
      <c r="R50" s="26"/>
      <c r="S50" s="33">
        <f t="shared" ref="S50" si="32">S40+S48</f>
        <v>-14713</v>
      </c>
      <c r="T50" s="26"/>
      <c r="U50" s="33">
        <f t="shared" ref="U50" si="33">U40+U48</f>
        <v>470038</v>
      </c>
      <c r="V50" s="26"/>
      <c r="W50" s="33">
        <f>W40+W48</f>
        <v>509425</v>
      </c>
      <c r="X50" s="34">
        <f>X40+X48</f>
        <v>-39387</v>
      </c>
      <c r="Z50" s="21"/>
    </row>
    <row r="51" spans="1:26" ht="16" thickTop="1" x14ac:dyDescent="0.35"/>
    <row r="52" spans="1:26" x14ac:dyDescent="0.35">
      <c r="C52" s="35">
        <f>C25-C50</f>
        <v>0</v>
      </c>
      <c r="D52" s="35"/>
      <c r="E52" s="35">
        <f>E25-E50</f>
        <v>0</v>
      </c>
      <c r="F52" s="35"/>
      <c r="G52" s="35">
        <f>G25-G50</f>
        <v>0</v>
      </c>
      <c r="H52" s="35"/>
      <c r="I52" s="35">
        <f>I25-I50</f>
        <v>0</v>
      </c>
      <c r="J52" s="35"/>
      <c r="K52" s="35">
        <f>K25-K50</f>
        <v>0</v>
      </c>
      <c r="L52" s="35"/>
      <c r="M52" s="35">
        <f>M25-M50</f>
        <v>0</v>
      </c>
      <c r="N52" s="35"/>
      <c r="O52" s="35">
        <f>O25-O50</f>
        <v>0</v>
      </c>
      <c r="P52" s="35"/>
      <c r="Q52" s="35">
        <f>Q25-Q50</f>
        <v>0</v>
      </c>
      <c r="R52" s="35"/>
      <c r="S52" s="35">
        <f>S25-S50</f>
        <v>0</v>
      </c>
      <c r="T52" s="35"/>
      <c r="U52" s="35">
        <f>U25-U50</f>
        <v>0</v>
      </c>
      <c r="V52" s="35"/>
      <c r="W52" s="35">
        <v>0</v>
      </c>
      <c r="X52" s="36">
        <f>X25-X50</f>
        <v>0</v>
      </c>
    </row>
  </sheetData>
  <mergeCells count="5">
    <mergeCell ref="A1:W1"/>
    <mergeCell ref="A2:W2"/>
    <mergeCell ref="A3:W3"/>
    <mergeCell ref="A4:W4"/>
    <mergeCell ref="U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Fenlon</dc:creator>
  <cp:lastModifiedBy>Kathleen Fenlon</cp:lastModifiedBy>
  <dcterms:created xsi:type="dcterms:W3CDTF">2019-03-18T21:23:59Z</dcterms:created>
  <dcterms:modified xsi:type="dcterms:W3CDTF">2019-03-18T21:25:04Z</dcterms:modified>
</cp:coreProperties>
</file>